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Japan Trip 2023\"/>
    </mc:Choice>
  </mc:AlternateContent>
  <xr:revisionPtr revIDLastSave="0" documentId="13_ncr:1_{13DF4D72-B6F1-4789-9D77-037B9A3A1C91}" xr6:coauthVersionLast="47" xr6:coauthVersionMax="47" xr10:uidLastSave="{00000000-0000-0000-0000-000000000000}"/>
  <bookViews>
    <workbookView xWindow="-96" yWindow="-96" windowWidth="23232" windowHeight="13992" xr2:uid="{FC976123-1106-40B4-B6DE-780BE912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L37" i="1"/>
  <c r="J37" i="1"/>
  <c r="F24" i="1"/>
  <c r="L24" i="1" s="1"/>
  <c r="L12" i="1"/>
  <c r="J12" i="1"/>
  <c r="K12" i="1"/>
  <c r="I12" i="1"/>
  <c r="L11" i="1"/>
  <c r="J11" i="1"/>
  <c r="J19" i="1"/>
  <c r="L19" i="1"/>
  <c r="L10" i="1"/>
  <c r="J10" i="1"/>
  <c r="L8" i="1"/>
  <c r="L29" i="1" s="1"/>
  <c r="J8" i="1"/>
  <c r="L20" i="1"/>
  <c r="J20" i="1"/>
  <c r="L18" i="1"/>
  <c r="J18" i="1"/>
  <c r="L22" i="1"/>
  <c r="L35" i="1" s="1"/>
  <c r="J22" i="1"/>
  <c r="J35" i="1" s="1"/>
  <c r="H22" i="1"/>
  <c r="J24" i="1" l="1"/>
  <c r="J29" i="1" s="1"/>
  <c r="C42" i="1"/>
  <c r="D42" i="1" s="1"/>
  <c r="E42" i="1"/>
  <c r="F42" i="1" l="1"/>
</calcChain>
</file>

<file path=xl/sharedStrings.xml><?xml version="1.0" encoding="utf-8"?>
<sst xmlns="http://schemas.openxmlformats.org/spreadsheetml/2006/main" count="114" uniqueCount="84">
  <si>
    <t>Category</t>
  </si>
  <si>
    <t>Shared</t>
  </si>
  <si>
    <t>Vendor</t>
  </si>
  <si>
    <t>JR Pass (Amnet)</t>
  </si>
  <si>
    <t>NYC</t>
  </si>
  <si>
    <t>No</t>
  </si>
  <si>
    <t>Unit Price $</t>
  </si>
  <si>
    <t>Total Price $</t>
  </si>
  <si>
    <t>Barbour $</t>
  </si>
  <si>
    <t>Slater $</t>
  </si>
  <si>
    <t>Total Price ¥</t>
  </si>
  <si>
    <t>Barbour ¥</t>
  </si>
  <si>
    <t>Slater ¥</t>
  </si>
  <si>
    <t>Hopper (JAL)</t>
  </si>
  <si>
    <t>Details</t>
  </si>
  <si>
    <t>Flight ISG to HND</t>
  </si>
  <si>
    <t>Hopper (Peach)</t>
  </si>
  <si>
    <t>Flight KIX to ISG</t>
  </si>
  <si>
    <t>Koyasan</t>
  </si>
  <si>
    <t>Kyoto</t>
  </si>
  <si>
    <t>Yes</t>
  </si>
  <si>
    <t>Hopper</t>
  </si>
  <si>
    <t>Transportation</t>
  </si>
  <si>
    <t>FUKUCHIIN Temple Shukubou</t>
  </si>
  <si>
    <t>Kamakura</t>
  </si>
  <si>
    <t>AirBNB</t>
  </si>
  <si>
    <t>Tokyo (Arrive)</t>
  </si>
  <si>
    <t>Osaka</t>
  </si>
  <si>
    <t>Ishigaki (Arrive)</t>
  </si>
  <si>
    <t>Iriomote</t>
  </si>
  <si>
    <t>Ishigaki (Leave)</t>
  </si>
  <si>
    <t>Yokohama</t>
  </si>
  <si>
    <t>Peach</t>
  </si>
  <si>
    <t>Seat/Baggage</t>
  </si>
  <si>
    <t>JAL</t>
  </si>
  <si>
    <t>Booking.com</t>
  </si>
  <si>
    <t>Yet to book:</t>
  </si>
  <si>
    <t>Notes</t>
  </si>
  <si>
    <t>Car Rental ?? TBD</t>
  </si>
  <si>
    <t>TBD</t>
  </si>
  <si>
    <t>Quantity</t>
  </si>
  <si>
    <t>2 nights w/ food</t>
  </si>
  <si>
    <t>3 nights</t>
  </si>
  <si>
    <t>2 nights</t>
  </si>
  <si>
    <t>1 night w/ breakfast</t>
  </si>
  <si>
    <t>1 per person</t>
  </si>
  <si>
    <t>Not sure we need yet</t>
  </si>
  <si>
    <t>Charged in yen. $ value = actual AmEx charge</t>
  </si>
  <si>
    <t>Car Rental</t>
  </si>
  <si>
    <t>Haneda (Airport Hotel)</t>
  </si>
  <si>
    <t>2023 Japan Trip Expenses</t>
  </si>
  <si>
    <t>Travel Expenses</t>
  </si>
  <si>
    <t>David's Spending</t>
  </si>
  <si>
    <t>Debit</t>
  </si>
  <si>
    <t>Credit</t>
  </si>
  <si>
    <t>Check conversion rate at https://xe.com</t>
  </si>
  <si>
    <t>Balance in Japan</t>
  </si>
  <si>
    <t>Balance in US</t>
  </si>
  <si>
    <t>Transferred to Japan</t>
  </si>
  <si>
    <t>Aniticipated Costs</t>
  </si>
  <si>
    <t>Lodging</t>
  </si>
  <si>
    <t>&lt;--- TOTAL - Actual Spending</t>
  </si>
  <si>
    <t>Mariudo B&amp;B</t>
  </si>
  <si>
    <t>Anticipated Costs</t>
  </si>
  <si>
    <t>&lt;--- TOTAL Anticipated Costs</t>
  </si>
  <si>
    <t>Balance after Anticipated*</t>
  </si>
  <si>
    <t>* may be partially paid in Japan, tbd</t>
  </si>
  <si>
    <t>Still deciding if we need to rent a car in Ishigaki</t>
  </si>
  <si>
    <t>$230 each for 1 week train pass. Yet to be ordered</t>
  </si>
  <si>
    <t>Barbour paid with points 72,321</t>
  </si>
  <si>
    <t>&lt;-- Subtracted for use of Amex points (Yokohama)</t>
  </si>
  <si>
    <t>Amex Travel</t>
  </si>
  <si>
    <t>Entertainment</t>
  </si>
  <si>
    <t>teamLab</t>
  </si>
  <si>
    <t>taemLab "Planets" Exibit</t>
  </si>
  <si>
    <t>5 tickets</t>
  </si>
  <si>
    <t>Misc</t>
  </si>
  <si>
    <t>Ninja Wifi</t>
  </si>
  <si>
    <t>4 Wifi units</t>
  </si>
  <si>
    <t>Pocket WiFi Rental w/ insurance</t>
  </si>
  <si>
    <t>Tokyo (Leave) or Yokohama</t>
  </si>
  <si>
    <t>Reservation booked - To pay on site in cash (maybe credit card). Dollar values are approximate</t>
  </si>
  <si>
    <t>Pending Refunds</t>
  </si>
  <si>
    <t>Cancelled on 5/31/23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</si>
</sst>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[$¥-411]#,##0"/>
    <numFmt numFmtId="166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66" fontId="0" fillId="0" borderId="0" xfId="0" applyNumberFormat="1"/>
    <xf numFmtId="164" fontId="4" fillId="0" borderId="0" xfId="1" applyNumberFormat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quotePrefix="1"/>
    <xf numFmtId="7" fontId="0" fillId="0" borderId="0" xfId="2" applyNumberFormat="1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top" wrapText="1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65C2-A487-4154-89E4-6BAA7E91552D}">
  <dimension ref="A1:M64"/>
  <sheetViews>
    <sheetView tabSelected="1" topLeftCell="B3" zoomScale="75" zoomScaleNormal="75" workbookViewId="0">
      <selection activeCell="F33" sqref="F33"/>
    </sheetView>
  </sheetViews>
  <sheetFormatPr defaultRowHeight="14.4" x14ac:dyDescent="0.55000000000000004"/>
  <cols>
    <col min="1" max="1" width="27.26171875" bestFit="1" customWidth="1"/>
    <col min="2" max="2" width="24.26171875" bestFit="1" customWidth="1"/>
    <col min="3" max="3" width="29.734375" customWidth="1"/>
    <col min="4" max="4" width="16.41796875" bestFit="1" customWidth="1"/>
    <col min="5" max="5" width="17.05078125" customWidth="1"/>
    <col min="6" max="6" width="26" style="2" customWidth="1"/>
    <col min="7" max="7" width="18.7890625" style="1" customWidth="1"/>
    <col min="8" max="8" width="15.9453125" style="2" customWidth="1"/>
    <col min="9" max="9" width="11.3125" style="1" customWidth="1"/>
    <col min="10" max="10" width="12.5234375" style="2" customWidth="1"/>
    <col min="11" max="11" width="11.5234375" style="1" customWidth="1"/>
    <col min="12" max="12" width="12.68359375" style="2" customWidth="1"/>
    <col min="13" max="13" width="48.734375" style="1" customWidth="1"/>
    <col min="14" max="14" width="39.47265625" customWidth="1"/>
  </cols>
  <sheetData>
    <row r="1" spans="1:13" ht="18.3" x14ac:dyDescent="0.7">
      <c r="A1" s="10" t="s">
        <v>50</v>
      </c>
    </row>
    <row r="2" spans="1:13" ht="18.3" x14ac:dyDescent="0.7">
      <c r="A2" s="10"/>
    </row>
    <row r="3" spans="1:13" ht="15.6" x14ac:dyDescent="0.6">
      <c r="A3" s="9" t="s">
        <v>51</v>
      </c>
    </row>
    <row r="5" spans="1:13" s="6" customFormat="1" x14ac:dyDescent="0.55000000000000004">
      <c r="A5" s="6" t="s">
        <v>0</v>
      </c>
      <c r="B5" s="6" t="s">
        <v>2</v>
      </c>
      <c r="C5" s="6" t="s">
        <v>14</v>
      </c>
      <c r="D5" s="6" t="s">
        <v>40</v>
      </c>
      <c r="E5" s="6" t="s">
        <v>1</v>
      </c>
      <c r="F5" s="8" t="s">
        <v>6</v>
      </c>
      <c r="G5" s="7" t="s">
        <v>10</v>
      </c>
      <c r="H5" s="8" t="s">
        <v>7</v>
      </c>
      <c r="I5" s="7" t="s">
        <v>11</v>
      </c>
      <c r="J5" s="8" t="s">
        <v>8</v>
      </c>
      <c r="K5" s="7" t="s">
        <v>12</v>
      </c>
      <c r="L5" s="8" t="s">
        <v>9</v>
      </c>
      <c r="M5" s="6" t="s">
        <v>37</v>
      </c>
    </row>
    <row r="6" spans="1:13" s="6" customFormat="1" x14ac:dyDescent="0.55000000000000004">
      <c r="A6" t="s">
        <v>60</v>
      </c>
      <c r="F6" s="8"/>
      <c r="G6" s="7"/>
      <c r="H6" s="8"/>
      <c r="I6" s="7"/>
      <c r="J6" s="8"/>
      <c r="K6" s="7"/>
      <c r="L6" s="8"/>
    </row>
    <row r="7" spans="1:13" x14ac:dyDescent="0.55000000000000004">
      <c r="B7" t="s">
        <v>23</v>
      </c>
      <c r="C7" t="s">
        <v>18</v>
      </c>
      <c r="D7" t="s">
        <v>41</v>
      </c>
      <c r="E7" t="s">
        <v>5</v>
      </c>
      <c r="F7" s="1"/>
      <c r="G7" s="2"/>
      <c r="H7" s="1"/>
      <c r="I7" s="2">
        <v>108000</v>
      </c>
      <c r="J7" s="1">
        <v>817.5</v>
      </c>
      <c r="K7" s="2">
        <v>86000</v>
      </c>
      <c r="L7" s="1">
        <v>650.97</v>
      </c>
      <c r="M7" s="21" t="s">
        <v>47</v>
      </c>
    </row>
    <row r="8" spans="1:13" x14ac:dyDescent="0.55000000000000004">
      <c r="B8" t="s">
        <v>21</v>
      </c>
      <c r="C8" t="s">
        <v>19</v>
      </c>
      <c r="D8" t="s">
        <v>42</v>
      </c>
      <c r="E8" t="s">
        <v>20</v>
      </c>
      <c r="F8" s="1"/>
      <c r="G8" s="2"/>
      <c r="H8" s="1">
        <v>292.43</v>
      </c>
      <c r="I8" s="2"/>
      <c r="J8" s="1">
        <f>H8/5*3</f>
        <v>175.45800000000003</v>
      </c>
      <c r="K8" s="2"/>
      <c r="L8" s="1">
        <f>H8/5*2</f>
        <v>116.97200000000001</v>
      </c>
      <c r="M8" s="21"/>
    </row>
    <row r="9" spans="1:13" x14ac:dyDescent="0.55000000000000004">
      <c r="B9" t="s">
        <v>25</v>
      </c>
      <c r="C9" t="s">
        <v>27</v>
      </c>
      <c r="D9" t="s">
        <v>43</v>
      </c>
      <c r="E9" t="s">
        <v>5</v>
      </c>
      <c r="F9" s="1"/>
      <c r="G9" s="2"/>
      <c r="H9" s="1"/>
      <c r="I9" s="2"/>
      <c r="J9" s="1">
        <v>210.03</v>
      </c>
      <c r="K9" s="2"/>
      <c r="L9" s="1">
        <v>176.43</v>
      </c>
      <c r="M9" s="21"/>
    </row>
    <row r="10" spans="1:13" x14ac:dyDescent="0.55000000000000004">
      <c r="C10" t="s">
        <v>24</v>
      </c>
      <c r="D10" t="s">
        <v>42</v>
      </c>
      <c r="E10" t="s">
        <v>20</v>
      </c>
      <c r="F10" s="1"/>
      <c r="G10" s="2"/>
      <c r="H10" s="1">
        <v>461.94</v>
      </c>
      <c r="I10" s="2"/>
      <c r="J10" s="1">
        <f>H10/5*3</f>
        <v>277.16399999999999</v>
      </c>
      <c r="K10" s="2"/>
      <c r="L10" s="1">
        <f>H10/5*2</f>
        <v>184.77600000000001</v>
      </c>
      <c r="M10" s="21"/>
    </row>
    <row r="11" spans="1:13" x14ac:dyDescent="0.55000000000000004">
      <c r="C11" t="s">
        <v>28</v>
      </c>
      <c r="D11" t="s">
        <v>43</v>
      </c>
      <c r="E11" t="s">
        <v>20</v>
      </c>
      <c r="F11" s="1"/>
      <c r="G11" s="2"/>
      <c r="H11" s="1">
        <v>612.42999999999995</v>
      </c>
      <c r="I11" s="2"/>
      <c r="J11" s="1">
        <f>H11/5*3</f>
        <v>367.45799999999997</v>
      </c>
      <c r="K11" s="2"/>
      <c r="L11" s="1">
        <f>H11/5*2</f>
        <v>244.97199999999998</v>
      </c>
      <c r="M11" s="21"/>
    </row>
    <row r="12" spans="1:13" x14ac:dyDescent="0.55000000000000004">
      <c r="B12" t="s">
        <v>35</v>
      </c>
      <c r="C12" t="s">
        <v>30</v>
      </c>
      <c r="D12" t="s">
        <v>44</v>
      </c>
      <c r="E12" t="s">
        <v>5</v>
      </c>
      <c r="F12" s="1"/>
      <c r="G12" s="2">
        <v>64152</v>
      </c>
      <c r="H12" s="1">
        <v>471.91</v>
      </c>
      <c r="I12" s="2">
        <f>G12/5*3</f>
        <v>38491.199999999997</v>
      </c>
      <c r="J12" s="1">
        <f>H12/5*3</f>
        <v>283.14600000000002</v>
      </c>
      <c r="K12" s="2">
        <f>G12/5*2</f>
        <v>25660.799999999999</v>
      </c>
      <c r="L12" s="1">
        <f>H12/5*2</f>
        <v>188.76400000000001</v>
      </c>
      <c r="M12" s="21" t="s">
        <v>47</v>
      </c>
    </row>
    <row r="13" spans="1:13" x14ac:dyDescent="0.55000000000000004">
      <c r="C13" t="s">
        <v>26</v>
      </c>
      <c r="D13" t="s">
        <v>43</v>
      </c>
      <c r="E13" t="s">
        <v>5</v>
      </c>
      <c r="F13" s="1"/>
      <c r="G13" s="2"/>
      <c r="H13" s="1"/>
      <c r="I13" s="2">
        <v>52920</v>
      </c>
      <c r="J13" s="1">
        <v>401.52</v>
      </c>
      <c r="K13" s="2">
        <v>37800</v>
      </c>
      <c r="L13" s="1">
        <v>286.8</v>
      </c>
      <c r="M13" s="21" t="s">
        <v>47</v>
      </c>
    </row>
    <row r="14" spans="1:13" x14ac:dyDescent="0.55000000000000004">
      <c r="C14" t="s">
        <v>49</v>
      </c>
      <c r="D14" t="s">
        <v>44</v>
      </c>
      <c r="E14" t="s">
        <v>5</v>
      </c>
      <c r="F14" s="1"/>
      <c r="G14" s="2"/>
      <c r="H14" s="1"/>
      <c r="I14" s="2"/>
      <c r="J14" s="1">
        <v>164.47</v>
      </c>
      <c r="K14" s="2"/>
      <c r="L14" s="1">
        <v>110.98</v>
      </c>
      <c r="M14" s="21"/>
    </row>
    <row r="15" spans="1:13" x14ac:dyDescent="0.55000000000000004">
      <c r="B15" t="s">
        <v>71</v>
      </c>
      <c r="C15" t="s">
        <v>31</v>
      </c>
      <c r="D15" t="s">
        <v>42</v>
      </c>
      <c r="E15" t="s">
        <v>5</v>
      </c>
      <c r="F15" s="1"/>
      <c r="G15" s="2"/>
      <c r="H15" s="1"/>
      <c r="I15" s="2"/>
      <c r="J15" s="1">
        <v>506.25</v>
      </c>
      <c r="K15" s="2"/>
      <c r="L15" s="1">
        <v>378.81</v>
      </c>
      <c r="M15" s="21" t="s">
        <v>69</v>
      </c>
    </row>
    <row r="16" spans="1:13" x14ac:dyDescent="0.55000000000000004">
      <c r="B16" s="3" t="s">
        <v>36</v>
      </c>
      <c r="C16" t="s">
        <v>80</v>
      </c>
      <c r="D16" t="s">
        <v>43</v>
      </c>
      <c r="F16" s="1"/>
      <c r="G16" s="2"/>
      <c r="H16" s="1"/>
      <c r="I16" s="2"/>
      <c r="J16" s="1"/>
      <c r="K16" s="2"/>
      <c r="L16" s="1"/>
      <c r="M16" s="21"/>
    </row>
    <row r="17" spans="1:13" x14ac:dyDescent="0.55000000000000004">
      <c r="A17" t="s">
        <v>22</v>
      </c>
      <c r="F17" s="1"/>
      <c r="G17" s="2"/>
      <c r="H17" s="1"/>
      <c r="I17" s="2"/>
      <c r="J17" s="1"/>
      <c r="K17" s="2"/>
      <c r="L17" s="1"/>
      <c r="M17" s="21"/>
    </row>
    <row r="18" spans="1:13" x14ac:dyDescent="0.55000000000000004">
      <c r="B18" t="s">
        <v>16</v>
      </c>
      <c r="C18" t="s">
        <v>17</v>
      </c>
      <c r="E18" t="s">
        <v>5</v>
      </c>
      <c r="F18" s="1"/>
      <c r="G18" s="2"/>
      <c r="H18" s="1">
        <v>573.65</v>
      </c>
      <c r="I18" s="2"/>
      <c r="J18" s="1">
        <f>H18/5*3</f>
        <v>344.18999999999994</v>
      </c>
      <c r="K18" s="2"/>
      <c r="L18" s="1">
        <f>H18/5*2</f>
        <v>229.45999999999998</v>
      </c>
      <c r="M18" s="21"/>
    </row>
    <row r="19" spans="1:13" x14ac:dyDescent="0.55000000000000004">
      <c r="B19" t="s">
        <v>32</v>
      </c>
      <c r="C19" t="s">
        <v>33</v>
      </c>
      <c r="E19" t="s">
        <v>5</v>
      </c>
      <c r="F19" s="1"/>
      <c r="G19" s="2"/>
      <c r="H19" s="1">
        <v>132.02000000000001</v>
      </c>
      <c r="I19" s="2"/>
      <c r="J19" s="1">
        <f>H19/5*3</f>
        <v>79.212000000000018</v>
      </c>
      <c r="K19" s="2"/>
      <c r="L19" s="1">
        <f>H19/5*2</f>
        <v>52.808000000000007</v>
      </c>
      <c r="M19" s="21"/>
    </row>
    <row r="20" spans="1:13" x14ac:dyDescent="0.55000000000000004">
      <c r="B20" t="s">
        <v>13</v>
      </c>
      <c r="C20" t="s">
        <v>15</v>
      </c>
      <c r="E20" t="s">
        <v>5</v>
      </c>
      <c r="F20" s="1"/>
      <c r="G20" s="2"/>
      <c r="H20" s="1">
        <v>516</v>
      </c>
      <c r="I20" s="2"/>
      <c r="J20" s="1">
        <f>H20/5*3</f>
        <v>309.60000000000002</v>
      </c>
      <c r="K20" s="2"/>
      <c r="L20" s="1">
        <f>H20/5*2</f>
        <v>206.4</v>
      </c>
      <c r="M20" s="21"/>
    </row>
    <row r="21" spans="1:13" x14ac:dyDescent="0.55000000000000004">
      <c r="B21" t="s">
        <v>34</v>
      </c>
      <c r="C21" t="s">
        <v>33</v>
      </c>
      <c r="E21" t="s">
        <v>5</v>
      </c>
      <c r="F21" s="1"/>
      <c r="G21" s="2"/>
      <c r="H21" s="1" t="s">
        <v>39</v>
      </c>
      <c r="I21" s="2"/>
      <c r="J21" s="1" t="s">
        <v>39</v>
      </c>
      <c r="K21" s="2"/>
      <c r="L21" s="1" t="s">
        <v>39</v>
      </c>
      <c r="M21" s="21" t="s">
        <v>46</v>
      </c>
    </row>
    <row r="22" spans="1:13" x14ac:dyDescent="0.55000000000000004">
      <c r="B22" t="s">
        <v>3</v>
      </c>
      <c r="C22" t="s">
        <v>4</v>
      </c>
      <c r="D22" t="s">
        <v>45</v>
      </c>
      <c r="E22" t="s">
        <v>5</v>
      </c>
      <c r="F22" s="1">
        <v>236</v>
      </c>
      <c r="G22" s="2"/>
      <c r="H22" s="1">
        <f>F22*5</f>
        <v>1180</v>
      </c>
      <c r="I22" s="2"/>
      <c r="J22" s="1">
        <f>F22*3</f>
        <v>708</v>
      </c>
      <c r="K22" s="2"/>
      <c r="L22" s="1">
        <f>F22*2</f>
        <v>472</v>
      </c>
      <c r="M22" s="21" t="s">
        <v>68</v>
      </c>
    </row>
    <row r="23" spans="1:13" x14ac:dyDescent="0.55000000000000004">
      <c r="A23" t="s">
        <v>72</v>
      </c>
      <c r="F23" s="1"/>
      <c r="G23" s="2"/>
      <c r="H23" s="1"/>
      <c r="I23" s="2"/>
      <c r="J23" s="1"/>
      <c r="K23" s="2"/>
      <c r="L23" s="1"/>
      <c r="M23" s="21"/>
    </row>
    <row r="24" spans="1:13" x14ac:dyDescent="0.55000000000000004">
      <c r="B24" t="s">
        <v>73</v>
      </c>
      <c r="C24" t="s">
        <v>74</v>
      </c>
      <c r="D24" t="s">
        <v>75</v>
      </c>
      <c r="E24" t="s">
        <v>5</v>
      </c>
      <c r="F24" s="20">
        <f>H24/5</f>
        <v>25.263999999999999</v>
      </c>
      <c r="H24" s="1">
        <v>126.32</v>
      </c>
      <c r="I24" s="2"/>
      <c r="J24" s="1">
        <f>F24*3</f>
        <v>75.792000000000002</v>
      </c>
      <c r="K24" s="2"/>
      <c r="L24" s="1">
        <f>F24*2</f>
        <v>50.527999999999999</v>
      </c>
      <c r="M24" s="21"/>
    </row>
    <row r="25" spans="1:13" x14ac:dyDescent="0.55000000000000004">
      <c r="A25" t="s">
        <v>76</v>
      </c>
      <c r="F25" s="20"/>
      <c r="H25" s="1"/>
      <c r="I25" s="2"/>
      <c r="J25" s="1"/>
      <c r="K25" s="2"/>
      <c r="L25" s="1"/>
      <c r="M25" s="21"/>
    </row>
    <row r="27" spans="1:13" x14ac:dyDescent="0.55000000000000004">
      <c r="F27" s="1"/>
      <c r="G27" s="2"/>
      <c r="H27" s="1"/>
      <c r="I27" s="2"/>
      <c r="J27" s="1"/>
      <c r="K27" s="2"/>
      <c r="L27" s="1"/>
      <c r="M27" s="21"/>
    </row>
    <row r="28" spans="1:13" x14ac:dyDescent="0.55000000000000004">
      <c r="F28" s="1"/>
      <c r="G28" s="2"/>
      <c r="H28" s="1"/>
      <c r="I28" s="2"/>
      <c r="J28" s="1">
        <v>-506.25</v>
      </c>
      <c r="K28" s="2"/>
      <c r="L28" s="1"/>
      <c r="M28" s="19" t="s">
        <v>70</v>
      </c>
    </row>
    <row r="29" spans="1:13" x14ac:dyDescent="0.55000000000000004">
      <c r="F29" s="1"/>
      <c r="G29" s="2"/>
      <c r="H29" s="1"/>
      <c r="I29" s="2"/>
      <c r="J29" s="5">
        <f>SUM(J7:J28)</f>
        <v>4213.54</v>
      </c>
      <c r="K29" s="4"/>
      <c r="L29" s="5">
        <f>SUM(L7:L27)</f>
        <v>3350.67</v>
      </c>
      <c r="M29" s="3" t="s">
        <v>61</v>
      </c>
    </row>
    <row r="30" spans="1:13" x14ac:dyDescent="0.55000000000000004">
      <c r="A30" t="s">
        <v>59</v>
      </c>
      <c r="F30" s="1"/>
      <c r="G30" s="2"/>
      <c r="H30" s="1"/>
      <c r="I30" s="2"/>
      <c r="J30" s="5"/>
      <c r="K30" s="4"/>
      <c r="L30" s="5"/>
      <c r="M30" s="3"/>
    </row>
    <row r="31" spans="1:13" x14ac:dyDescent="0.55000000000000004">
      <c r="B31" t="s">
        <v>38</v>
      </c>
      <c r="C31" t="s">
        <v>48</v>
      </c>
      <c r="E31" t="s">
        <v>20</v>
      </c>
      <c r="F31" s="1"/>
      <c r="G31" s="2"/>
      <c r="H31" s="1" t="s">
        <v>39</v>
      </c>
      <c r="I31" s="2"/>
      <c r="J31" s="1" t="s">
        <v>39</v>
      </c>
      <c r="K31" s="2"/>
      <c r="L31" s="1"/>
      <c r="M31" s="21" t="s">
        <v>67</v>
      </c>
    </row>
    <row r="32" spans="1:13" x14ac:dyDescent="0.55000000000000004">
      <c r="M32" s="22"/>
    </row>
    <row r="33" spans="1:13" s="16" customFormat="1" ht="28.8" x14ac:dyDescent="0.55000000000000004">
      <c r="B33" s="16" t="s">
        <v>62</v>
      </c>
      <c r="C33" s="16" t="s">
        <v>29</v>
      </c>
      <c r="D33" s="16" t="s">
        <v>43</v>
      </c>
      <c r="E33" s="16" t="s">
        <v>5</v>
      </c>
      <c r="F33" s="18"/>
      <c r="G33" s="17"/>
      <c r="H33" s="18"/>
      <c r="I33" s="17">
        <v>39000</v>
      </c>
      <c r="J33" s="18">
        <v>298.35000000000002</v>
      </c>
      <c r="K33" s="17">
        <v>30000</v>
      </c>
      <c r="L33" s="18">
        <v>229.5</v>
      </c>
      <c r="M33" s="23" t="s">
        <v>81</v>
      </c>
    </row>
    <row r="34" spans="1:13" x14ac:dyDescent="0.55000000000000004">
      <c r="F34" s="1"/>
      <c r="G34" s="2"/>
      <c r="H34" s="1"/>
      <c r="I34" s="2"/>
      <c r="J34" s="1"/>
      <c r="K34" s="2"/>
      <c r="L34" s="1"/>
      <c r="M34"/>
    </row>
    <row r="35" spans="1:13" x14ac:dyDescent="0.55000000000000004">
      <c r="F35" s="1"/>
      <c r="G35" s="2"/>
      <c r="H35" s="1"/>
      <c r="I35" s="2"/>
      <c r="J35" s="5">
        <f>SUM(J31:J34)</f>
        <v>298.35000000000002</v>
      </c>
      <c r="K35" s="4"/>
      <c r="L35" s="5">
        <f>SUM(L31:L34)</f>
        <v>229.5</v>
      </c>
      <c r="M35" s="3" t="s">
        <v>64</v>
      </c>
    </row>
    <row r="36" spans="1:13" x14ac:dyDescent="0.55000000000000004">
      <c r="B36" s="3" t="s">
        <v>82</v>
      </c>
      <c r="F36" s="1"/>
      <c r="G36" s="2"/>
      <c r="H36" s="1"/>
      <c r="I36" s="2"/>
      <c r="J36" s="5"/>
      <c r="K36" s="4"/>
      <c r="L36" s="5"/>
      <c r="M36" s="3"/>
    </row>
    <row r="37" spans="1:13" x14ac:dyDescent="0.55000000000000004">
      <c r="B37" t="s">
        <v>77</v>
      </c>
      <c r="C37" t="s">
        <v>79</v>
      </c>
      <c r="D37" t="s">
        <v>78</v>
      </c>
      <c r="E37" t="s">
        <v>5</v>
      </c>
      <c r="F37" s="20">
        <f>H37/4</f>
        <v>171.98750000000001</v>
      </c>
      <c r="H37" s="1">
        <v>687.95</v>
      </c>
      <c r="I37" s="2"/>
      <c r="J37" s="1">
        <f>H37/2</f>
        <v>343.97500000000002</v>
      </c>
      <c r="K37" s="2"/>
      <c r="L37" s="1">
        <f>H37/2</f>
        <v>343.97500000000002</v>
      </c>
      <c r="M37" s="21" t="s">
        <v>83</v>
      </c>
    </row>
    <row r="38" spans="1:13" ht="14.7" thickBot="1" x14ac:dyDescent="0.6">
      <c r="F38" s="1"/>
      <c r="G38" s="2"/>
      <c r="H38" s="1"/>
      <c r="I38" s="2"/>
      <c r="J38" s="5"/>
      <c r="K38" s="4"/>
      <c r="L38" s="5"/>
      <c r="M38"/>
    </row>
    <row r="39" spans="1:13" s="13" customFormat="1" ht="14.7" thickTop="1" x14ac:dyDescent="0.55000000000000004">
      <c r="F39" s="14"/>
      <c r="G39" s="15"/>
      <c r="H39" s="14"/>
      <c r="I39" s="15"/>
      <c r="J39" s="14"/>
      <c r="K39" s="15"/>
      <c r="L39" s="14"/>
      <c r="M39" s="15"/>
    </row>
    <row r="40" spans="1:13" s="3" customFormat="1" x14ac:dyDescent="0.55000000000000004">
      <c r="A40" s="3" t="s">
        <v>52</v>
      </c>
      <c r="D40" s="4"/>
      <c r="E40" s="5"/>
      <c r="F40" s="4"/>
      <c r="G40" s="5"/>
      <c r="H40" s="4"/>
      <c r="I40" s="5"/>
      <c r="L40" s="4"/>
      <c r="M40" s="5"/>
    </row>
    <row r="41" spans="1:13" x14ac:dyDescent="0.55000000000000004">
      <c r="A41" s="6" t="s">
        <v>54</v>
      </c>
      <c r="B41" s="6" t="s">
        <v>58</v>
      </c>
      <c r="C41" s="6" t="s">
        <v>53</v>
      </c>
      <c r="D41" s="7" t="s">
        <v>57</v>
      </c>
      <c r="E41" s="7" t="s">
        <v>63</v>
      </c>
      <c r="F41" s="8" t="s">
        <v>65</v>
      </c>
      <c r="G41" s="7" t="s">
        <v>56</v>
      </c>
      <c r="H41" s="12" t="s">
        <v>55</v>
      </c>
      <c r="I41" s="2"/>
    </row>
    <row r="42" spans="1:13" x14ac:dyDescent="0.55000000000000004">
      <c r="A42" s="1">
        <v>7000</v>
      </c>
      <c r="B42" s="1">
        <v>3000</v>
      </c>
      <c r="C42" s="1">
        <f>L29</f>
        <v>3350.67</v>
      </c>
      <c r="D42" s="11">
        <f>A42-B42-C42</f>
        <v>649.32999999999993</v>
      </c>
      <c r="E42" s="1">
        <f>L35</f>
        <v>229.5</v>
      </c>
      <c r="F42" s="1">
        <f>D42-E42</f>
        <v>419.82999999999993</v>
      </c>
      <c r="G42" s="2">
        <v>397137</v>
      </c>
      <c r="H42" s="1"/>
      <c r="I42" s="2"/>
    </row>
    <row r="43" spans="1:13" x14ac:dyDescent="0.55000000000000004">
      <c r="A43" s="1"/>
      <c r="B43" s="1"/>
      <c r="C43" s="2"/>
      <c r="D43" s="1"/>
      <c r="E43" s="2"/>
      <c r="F43" s="1"/>
      <c r="G43" s="2"/>
      <c r="H43" s="1"/>
      <c r="I43" s="2"/>
    </row>
    <row r="44" spans="1:13" x14ac:dyDescent="0.55000000000000004">
      <c r="C44" s="1"/>
      <c r="D44" s="1"/>
      <c r="E44" s="2"/>
      <c r="F44" s="1" t="s">
        <v>66</v>
      </c>
      <c r="G44" s="2"/>
      <c r="H44" s="1"/>
      <c r="I44" s="2"/>
    </row>
    <row r="45" spans="1:13" x14ac:dyDescent="0.55000000000000004">
      <c r="C45" s="1"/>
      <c r="D45" s="1"/>
      <c r="E45" s="2"/>
      <c r="F45" s="1"/>
      <c r="G45" s="2"/>
      <c r="H45" s="1"/>
      <c r="I45" s="2"/>
    </row>
    <row r="46" spans="1:13" x14ac:dyDescent="0.55000000000000004">
      <c r="D46" s="1"/>
      <c r="E46" s="1"/>
    </row>
    <row r="47" spans="1:13" x14ac:dyDescent="0.55000000000000004">
      <c r="D47" s="1"/>
      <c r="E47" s="1"/>
    </row>
    <row r="48" spans="1:13" x14ac:dyDescent="0.55000000000000004">
      <c r="D48" s="1"/>
      <c r="E48" s="1"/>
    </row>
    <row r="49" spans="4:5" x14ac:dyDescent="0.55000000000000004">
      <c r="D49" s="1"/>
      <c r="E49" s="1"/>
    </row>
    <row r="50" spans="4:5" x14ac:dyDescent="0.55000000000000004">
      <c r="D50" s="1"/>
      <c r="E50" s="1"/>
    </row>
    <row r="51" spans="4:5" x14ac:dyDescent="0.55000000000000004">
      <c r="D51" s="1"/>
      <c r="E51" s="1"/>
    </row>
    <row r="52" spans="4:5" x14ac:dyDescent="0.55000000000000004">
      <c r="D52" s="1"/>
      <c r="E52" s="1"/>
    </row>
    <row r="53" spans="4:5" x14ac:dyDescent="0.55000000000000004">
      <c r="D53" s="1"/>
      <c r="E53" s="1"/>
    </row>
    <row r="54" spans="4:5" x14ac:dyDescent="0.55000000000000004">
      <c r="D54" s="1"/>
      <c r="E54" s="1"/>
    </row>
    <row r="55" spans="4:5" x14ac:dyDescent="0.55000000000000004">
      <c r="D55" s="1"/>
      <c r="E55" s="1"/>
    </row>
    <row r="56" spans="4:5" x14ac:dyDescent="0.55000000000000004">
      <c r="D56" s="1"/>
      <c r="E56" s="1"/>
    </row>
    <row r="57" spans="4:5" x14ac:dyDescent="0.55000000000000004">
      <c r="D57" s="1"/>
      <c r="E57" s="1"/>
    </row>
    <row r="58" spans="4:5" x14ac:dyDescent="0.55000000000000004">
      <c r="D58" s="1"/>
      <c r="E58" s="1"/>
    </row>
    <row r="59" spans="4:5" x14ac:dyDescent="0.55000000000000004">
      <c r="D59" s="1"/>
      <c r="E59" s="1"/>
    </row>
    <row r="60" spans="4:5" x14ac:dyDescent="0.55000000000000004">
      <c r="D60" s="1"/>
      <c r="E60" s="1"/>
    </row>
    <row r="61" spans="4:5" x14ac:dyDescent="0.55000000000000004">
      <c r="D61" s="1"/>
      <c r="E61" s="1"/>
    </row>
    <row r="62" spans="4:5" x14ac:dyDescent="0.55000000000000004">
      <c r="D62" s="1"/>
      <c r="E62" s="1"/>
    </row>
    <row r="63" spans="4:5" x14ac:dyDescent="0.55000000000000004">
      <c r="D63" s="1"/>
      <c r="E63" s="1"/>
    </row>
    <row r="64" spans="4:5" x14ac:dyDescent="0.55000000000000004">
      <c r="D64" s="1"/>
      <c r="E64" s="1"/>
    </row>
  </sheetData>
  <hyperlinks>
    <hyperlink ref="H41" r:id="rId1" xr:uid="{30390C07-D8F7-4486-B29B-013D9A9097A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XPS</dc:creator>
  <cp:lastModifiedBy>XPS</cp:lastModifiedBy>
  <dcterms:created xsi:type="dcterms:W3CDTF">2023-02-14T02:41:45Z</dcterms:created>
  <dcterms:modified xsi:type="dcterms:W3CDTF">2023-05-31T12:05:13Z</dcterms:modified>
</cp:coreProperties>
</file>